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13_ncr:1_{CBC382A3-2A16-47B9-8FF0-F30A91B5CD90}" xr6:coauthVersionLast="47" xr6:coauthVersionMax="47" xr10:uidLastSave="{00000000-0000-0000-0000-000000000000}"/>
  <bookViews>
    <workbookView xWindow="-120" yWindow="-120" windowWidth="24240" windowHeight="18240" xr2:uid="{C91645F1-BE83-48AA-A8BF-96549D2575A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F34" i="1"/>
  <c r="J33" i="1"/>
  <c r="F33" i="1"/>
  <c r="F32" i="1"/>
  <c r="F31" i="1"/>
  <c r="F30" i="1"/>
  <c r="J29" i="1"/>
  <c r="J37" i="1" s="1"/>
  <c r="F29" i="1"/>
  <c r="F28" i="1"/>
  <c r="F27" i="1"/>
  <c r="J26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6" i="1" s="1"/>
  <c r="F6" i="1"/>
  <c r="F5" i="1"/>
  <c r="E50" i="1" l="1"/>
  <c r="E49" i="1"/>
  <c r="E48" i="1"/>
  <c r="E47" i="1"/>
</calcChain>
</file>

<file path=xl/sharedStrings.xml><?xml version="1.0" encoding="utf-8"?>
<sst xmlns="http://schemas.openxmlformats.org/spreadsheetml/2006/main" count="106" uniqueCount="80">
  <si>
    <t>Cantidad</t>
  </si>
  <si>
    <t>Medida</t>
  </si>
  <si>
    <t>Descripción</t>
  </si>
  <si>
    <t>PVP unitario</t>
  </si>
  <si>
    <t>PVP total</t>
  </si>
  <si>
    <t xml:space="preserve">Como harán falta herramientas, medidores,cubos, tijeras, etc .. vamos  a redondear este presupuesto en 5.000 euros </t>
  </si>
  <si>
    <t>metros</t>
  </si>
  <si>
    <t>Cables manguera de 3 x 2,5</t>
  </si>
  <si>
    <t>unidad</t>
  </si>
  <si>
    <t>Cuadro eléctrico, cofre, 1 dferencial, 6 magnetotérmicos, 1 contactor, 1 programador horario</t>
  </si>
  <si>
    <t>Veremos la rentabilidad anual</t>
  </si>
  <si>
    <t>Kit foco 600w, balastro, bombilla sodio  y reflector</t>
  </si>
  <si>
    <t>Bombilla halogenuro 600w</t>
  </si>
  <si>
    <t>Las cosechas se pasan a un club cannabico directamente despues de seca</t>
  </si>
  <si>
    <t>Aire acondicionado bomba de calor split 6.500 frigorias/hora</t>
  </si>
  <si>
    <t>Con los restos se hacen cremas, aceites y chocolate, para familiares, amigos y vecinos, al menudeo</t>
  </si>
  <si>
    <t>partida</t>
  </si>
  <si>
    <t>Tuberías y  accesorios instalación aire acondicionado</t>
  </si>
  <si>
    <t>Los consumos de agua y de gasoil  incluyen los de la casa normal, viven 5 personas.</t>
  </si>
  <si>
    <t>Ventilador aspas 60cm, sin pie, para pared</t>
  </si>
  <si>
    <t>La casa de cmapo se alimenta eléctricamente de un genrador diesel, no le llega electricidad de la compañía</t>
  </si>
  <si>
    <t>Extractor 300 mm en linea</t>
  </si>
  <si>
    <t>El agua sale de un pozo particular, por lo que hemos calculado el precio a 1,5 euros metro cúbico</t>
  </si>
  <si>
    <t>Tubo flexible helicoidadl 300 mm, anti ruido Sonotec</t>
  </si>
  <si>
    <t>Rejilla cuadrada aluminio 400x400</t>
  </si>
  <si>
    <t>Termostato de seguridad</t>
  </si>
  <si>
    <t>Datos iniciales</t>
  </si>
  <si>
    <t>Regulador de humedad enchufable</t>
  </si>
  <si>
    <t>3 cultivos anuales</t>
  </si>
  <si>
    <t>Deshumidificador cpacidad 25 litros/dia</t>
  </si>
  <si>
    <t>6 metros cuadrados</t>
  </si>
  <si>
    <t>Humidificador continuo 100 w</t>
  </si>
  <si>
    <t>25 plantas por metro en cuadrícula de 20 centímetros</t>
  </si>
  <si>
    <t>Bandejas cultivo cuadradas, 100 x 100 x 14 cms, plástico negro</t>
  </si>
  <si>
    <t>150 plantas totales</t>
  </si>
  <si>
    <t>Caballetes ferretería de tijera, metálicos, cortados a 50 cms alto</t>
  </si>
  <si>
    <t>Tablón madera obra 3 metros, 20cms ancho y 5 cms espesor, sin tratar</t>
  </si>
  <si>
    <t>GASTOS</t>
  </si>
  <si>
    <t>Valvulas de 3 vías motorizada, 230 voltios, de 1 1/2", rácores de unión y de conexión eléctrica</t>
  </si>
  <si>
    <t>Iniciales</t>
  </si>
  <si>
    <t>Racord uralita de 1 1/2 pulgada, tuerca y juntas</t>
  </si>
  <si>
    <t>Semillas</t>
  </si>
  <si>
    <t>Tubo cristalotubo de 32mm transparente</t>
  </si>
  <si>
    <t>Nutrientes</t>
  </si>
  <si>
    <t>Racord uralita de 1 pulgada, tuerca y juntas</t>
  </si>
  <si>
    <t>Insecticidas y similares</t>
  </si>
  <si>
    <t>Flexos de 80 cms y 1 pulgada, de acero o de PVC (unión de depósitos)</t>
  </si>
  <si>
    <t>Gasto de agua (219.000 litros)</t>
  </si>
  <si>
    <t>Depósito rectangular 80 x 40 x 40 cms, sin tapa</t>
  </si>
  <si>
    <t>Recibos de gasoil agrícola</t>
  </si>
  <si>
    <t>Depósito auxiliar de 300 litros, cilíndrico, sin tapa</t>
  </si>
  <si>
    <t>Analíticas a presentar a club</t>
  </si>
  <si>
    <t>Manguera jardín de 3/4 "</t>
  </si>
  <si>
    <t>TOTAL GASTOS</t>
  </si>
  <si>
    <t>Conectores rápidos de manguera, bridas sin fin, racores tuercas locas, juntas, teflón, etc …</t>
  </si>
  <si>
    <t>Saca de 1 tonelada de arlita en bolas</t>
  </si>
  <si>
    <t>Tacos, tornillos, alcayatas, cinta aislante, cajas, regletas de conexión, etc …</t>
  </si>
  <si>
    <t>INGRESOS</t>
  </si>
  <si>
    <t>Cadena y parte proporcional tensores y bridas</t>
  </si>
  <si>
    <t>Cosechas</t>
  </si>
  <si>
    <t>parida</t>
  </si>
  <si>
    <t>Mano de obra</t>
  </si>
  <si>
    <t>Productos</t>
  </si>
  <si>
    <t>TOTAL INGRESOS</t>
  </si>
  <si>
    <t>TOTAL PRESUPUESTO</t>
  </si>
  <si>
    <t>BENEFICIOS</t>
  </si>
  <si>
    <t>CONDICIONES</t>
  </si>
  <si>
    <t>El proyecto se entregará acabado 10 días laborables después de la aceptación del presupuesto</t>
  </si>
  <si>
    <t>El cliente facilitará las labores a realizar, entregando una sala completamente vacía y limpia. Los accesos para  llegar al lugar de trabajo y la descarga de materiales deberán de ser los adecuados.</t>
  </si>
  <si>
    <t>Los accesos para  llegar al lugar de trabajo y la descarga de materiales deberán de ser los adecuados.</t>
  </si>
  <si>
    <t>Los días que no se pueda trabajar por culpa del cliente no contabilizarán en el compromiso de la entrega de la obra, pero sí en los plazos de pago.</t>
  </si>
  <si>
    <t>Los materiales depósitados en el lugar de trabajo son responsabilidad del cliente.</t>
  </si>
  <si>
    <t>El proyecto se entederá entregado y terminado cuando todos los sistemas funcionen correctamente a satisfacción del cliente.</t>
  </si>
  <si>
    <t>FORMA DE PAGO</t>
  </si>
  <si>
    <t>A la aceptación del presupuesto</t>
  </si>
  <si>
    <t>Cuando casi todo o todo el material esté en la zona de cultivo</t>
  </si>
  <si>
    <t>A los 5 días del inicio de los trabajos, aproximadamente a la mitad del proceso</t>
  </si>
  <si>
    <t>A la entrega y finalización del proyecto</t>
  </si>
  <si>
    <t>Fecha:</t>
  </si>
  <si>
    <t>Acepta el cliente (firma):                                                                       Por la empresa (firma y sello):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</si>
</sst>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8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4" fontId="0" fillId="0" borderId="11" xfId="0" applyNumberFormat="1" applyBorder="1"/>
    <xf numFmtId="4" fontId="0" fillId="0" borderId="12" xfId="0" applyNumberFormat="1" applyBorder="1"/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0" fillId="0" borderId="0" xfId="0" applyAlignment="1">
      <alignment wrapText="1"/>
    </xf>
    <xf numFmtId="9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656E3-1E8A-4A64-8414-7E778E8495DD}">
  <sheetPr codeName="Hoja21"/>
  <dimension ref="A3:J53"/>
  <sheetViews>
    <sheetView tabSelected="1" zoomScaleNormal="100" workbookViewId="0">
      <selection activeCell="D33" sqref="D33"/>
    </sheetView>
  </sheetViews>
  <sheetFormatPr baseColWidth="10" defaultRowHeight="15" x14ac:dyDescent="0.25"/>
  <cols>
    <col min="1" max="1" width="2" customWidth="1"/>
    <col min="2" max="3" width="11.42578125" style="1"/>
    <col min="4" max="4" width="84.42578125" bestFit="1" customWidth="1"/>
    <col min="5" max="5" width="12" style="2" bestFit="1" customWidth="1"/>
    <col min="6" max="6" width="11.7109375" style="2" customWidth="1"/>
    <col min="7" max="7" width="3.85546875" customWidth="1"/>
    <col min="8" max="8" width="2.28515625" customWidth="1"/>
    <col min="9" max="9" width="26.5703125" customWidth="1"/>
  </cols>
  <sheetData>
    <row r="3" spans="2:9" ht="7.5" customHeight="1" thickBot="1" x14ac:dyDescent="0.3"/>
    <row r="4" spans="2:9" s="7" customFormat="1" ht="15.75" thickBot="1" x14ac:dyDescent="0.3">
      <c r="B4" s="3" t="s">
        <v>0</v>
      </c>
      <c r="C4" s="4" t="s">
        <v>1</v>
      </c>
      <c r="D4" s="4" t="s">
        <v>2</v>
      </c>
      <c r="E4" s="5" t="s">
        <v>3</v>
      </c>
      <c r="F4" s="6" t="s">
        <v>4</v>
      </c>
      <c r="I4" s="7" t="s">
        <v>5</v>
      </c>
    </row>
    <row r="5" spans="2:9" x14ac:dyDescent="0.25">
      <c r="B5" s="8">
        <v>100</v>
      </c>
      <c r="C5" s="9" t="s">
        <v>6</v>
      </c>
      <c r="D5" s="10" t="s">
        <v>7</v>
      </c>
      <c r="E5" s="11">
        <v>1.28</v>
      </c>
      <c r="F5" s="12">
        <f>B5*E5</f>
        <v>128</v>
      </c>
    </row>
    <row r="6" spans="2:9" x14ac:dyDescent="0.25">
      <c r="B6" s="13">
        <v>1</v>
      </c>
      <c r="C6" s="14" t="s">
        <v>8</v>
      </c>
      <c r="D6" s="15" t="s">
        <v>9</v>
      </c>
      <c r="E6" s="16">
        <v>184</v>
      </c>
      <c r="F6" s="17">
        <f t="shared" ref="F6:F34" si="0">B6*E6</f>
        <v>184</v>
      </c>
      <c r="I6" t="s">
        <v>10</v>
      </c>
    </row>
    <row r="7" spans="2:9" x14ac:dyDescent="0.25">
      <c r="B7" s="13">
        <v>6</v>
      </c>
      <c r="C7" s="14" t="s">
        <v>8</v>
      </c>
      <c r="D7" s="15" t="s">
        <v>11</v>
      </c>
      <c r="E7" s="16">
        <v>58</v>
      </c>
      <c r="F7" s="17">
        <f t="shared" si="0"/>
        <v>348</v>
      </c>
    </row>
    <row r="8" spans="2:9" x14ac:dyDescent="0.25">
      <c r="B8" s="13">
        <v>6</v>
      </c>
      <c r="C8" s="14" t="s">
        <v>8</v>
      </c>
      <c r="D8" s="15" t="s">
        <v>12</v>
      </c>
      <c r="E8" s="16">
        <v>30</v>
      </c>
      <c r="F8" s="17">
        <f t="shared" si="0"/>
        <v>180</v>
      </c>
      <c r="I8" t="s">
        <v>13</v>
      </c>
    </row>
    <row r="9" spans="2:9" x14ac:dyDescent="0.25">
      <c r="B9" s="13">
        <v>1</v>
      </c>
      <c r="C9" s="14" t="s">
        <v>8</v>
      </c>
      <c r="D9" s="15" t="s">
        <v>14</v>
      </c>
      <c r="E9" s="16">
        <v>542.80999999999995</v>
      </c>
      <c r="F9" s="17">
        <f t="shared" si="0"/>
        <v>542.80999999999995</v>
      </c>
      <c r="I9" t="s">
        <v>15</v>
      </c>
    </row>
    <row r="10" spans="2:9" x14ac:dyDescent="0.25">
      <c r="B10" s="13">
        <v>1</v>
      </c>
      <c r="C10" s="14" t="s">
        <v>16</v>
      </c>
      <c r="D10" s="15" t="s">
        <v>17</v>
      </c>
      <c r="E10" s="16">
        <v>64.12</v>
      </c>
      <c r="F10" s="17">
        <f t="shared" si="0"/>
        <v>64.12</v>
      </c>
      <c r="I10" t="s">
        <v>18</v>
      </c>
    </row>
    <row r="11" spans="2:9" x14ac:dyDescent="0.25">
      <c r="B11" s="13">
        <v>3</v>
      </c>
      <c r="C11" s="14" t="s">
        <v>8</v>
      </c>
      <c r="D11" s="15" t="s">
        <v>19</v>
      </c>
      <c r="E11" s="16">
        <v>33</v>
      </c>
      <c r="F11" s="17">
        <f t="shared" si="0"/>
        <v>99</v>
      </c>
      <c r="I11" t="s">
        <v>20</v>
      </c>
    </row>
    <row r="12" spans="2:9" x14ac:dyDescent="0.25">
      <c r="B12" s="13">
        <v>1</v>
      </c>
      <c r="C12" s="14" t="s">
        <v>8</v>
      </c>
      <c r="D12" s="15" t="s">
        <v>21</v>
      </c>
      <c r="E12" s="16">
        <v>85.6</v>
      </c>
      <c r="F12" s="17">
        <f t="shared" si="0"/>
        <v>85.6</v>
      </c>
      <c r="I12" t="s">
        <v>22</v>
      </c>
    </row>
    <row r="13" spans="2:9" x14ac:dyDescent="0.25">
      <c r="B13" s="13">
        <v>10</v>
      </c>
      <c r="C13" s="14" t="s">
        <v>6</v>
      </c>
      <c r="D13" s="15" t="s">
        <v>23</v>
      </c>
      <c r="E13" s="16">
        <v>4.9800000000000004</v>
      </c>
      <c r="F13" s="17">
        <f t="shared" si="0"/>
        <v>49.800000000000004</v>
      </c>
    </row>
    <row r="14" spans="2:9" x14ac:dyDescent="0.25">
      <c r="B14" s="13">
        <v>2</v>
      </c>
      <c r="C14" s="14" t="s">
        <v>8</v>
      </c>
      <c r="D14" s="15" t="s">
        <v>24</v>
      </c>
      <c r="E14" s="16">
        <v>30.2</v>
      </c>
      <c r="F14" s="17">
        <f t="shared" si="0"/>
        <v>60.4</v>
      </c>
    </row>
    <row r="15" spans="2:9" x14ac:dyDescent="0.25">
      <c r="B15" s="13">
        <v>1</v>
      </c>
      <c r="C15" s="14" t="s">
        <v>8</v>
      </c>
      <c r="D15" s="15" t="s">
        <v>25</v>
      </c>
      <c r="E15" s="16">
        <v>16.25</v>
      </c>
      <c r="F15" s="17">
        <f t="shared" si="0"/>
        <v>16.25</v>
      </c>
      <c r="I15" t="s">
        <v>26</v>
      </c>
    </row>
    <row r="16" spans="2:9" x14ac:dyDescent="0.25">
      <c r="B16" s="13">
        <v>1</v>
      </c>
      <c r="C16" s="14" t="s">
        <v>8</v>
      </c>
      <c r="D16" s="15" t="s">
        <v>27</v>
      </c>
      <c r="E16" s="16">
        <v>17.25</v>
      </c>
      <c r="F16" s="17">
        <f t="shared" si="0"/>
        <v>17.25</v>
      </c>
      <c r="I16" t="s">
        <v>28</v>
      </c>
    </row>
    <row r="17" spans="2:10" x14ac:dyDescent="0.25">
      <c r="B17" s="13">
        <v>1</v>
      </c>
      <c r="C17" s="14" t="s">
        <v>8</v>
      </c>
      <c r="D17" s="15" t="s">
        <v>29</v>
      </c>
      <c r="E17" s="16">
        <v>138.54</v>
      </c>
      <c r="F17" s="17">
        <f t="shared" si="0"/>
        <v>138.54</v>
      </c>
      <c r="I17" t="s">
        <v>30</v>
      </c>
    </row>
    <row r="18" spans="2:10" x14ac:dyDescent="0.25">
      <c r="B18" s="13">
        <v>1</v>
      </c>
      <c r="C18" s="14" t="s">
        <v>8</v>
      </c>
      <c r="D18" s="15" t="s">
        <v>31</v>
      </c>
      <c r="E18" s="16">
        <v>188.47</v>
      </c>
      <c r="F18" s="17">
        <f t="shared" si="0"/>
        <v>188.47</v>
      </c>
      <c r="I18" t="s">
        <v>32</v>
      </c>
    </row>
    <row r="19" spans="2:10" x14ac:dyDescent="0.25">
      <c r="B19" s="13">
        <v>6</v>
      </c>
      <c r="C19" s="14" t="s">
        <v>8</v>
      </c>
      <c r="D19" s="15" t="s">
        <v>33</v>
      </c>
      <c r="E19" s="16">
        <v>28.75</v>
      </c>
      <c r="F19" s="17">
        <f t="shared" si="0"/>
        <v>172.5</v>
      </c>
      <c r="I19" t="s">
        <v>34</v>
      </c>
    </row>
    <row r="20" spans="2:10" x14ac:dyDescent="0.25">
      <c r="B20" s="13">
        <v>12</v>
      </c>
      <c r="C20" s="14" t="s">
        <v>8</v>
      </c>
      <c r="D20" s="15" t="s">
        <v>35</v>
      </c>
      <c r="E20" s="16">
        <v>16.5</v>
      </c>
      <c r="F20" s="17">
        <f t="shared" si="0"/>
        <v>198</v>
      </c>
    </row>
    <row r="21" spans="2:10" x14ac:dyDescent="0.25">
      <c r="B21" s="13">
        <v>10</v>
      </c>
      <c r="C21" s="14" t="s">
        <v>8</v>
      </c>
      <c r="D21" s="15" t="s">
        <v>36</v>
      </c>
      <c r="E21" s="16">
        <v>11.95</v>
      </c>
      <c r="F21" s="17">
        <f t="shared" si="0"/>
        <v>119.5</v>
      </c>
      <c r="I21" t="s">
        <v>37</v>
      </c>
    </row>
    <row r="22" spans="2:10" x14ac:dyDescent="0.25">
      <c r="B22" s="13">
        <v>2</v>
      </c>
      <c r="C22" s="14" t="s">
        <v>8</v>
      </c>
      <c r="D22" s="15" t="s">
        <v>38</v>
      </c>
      <c r="E22" s="16">
        <v>88.28</v>
      </c>
      <c r="F22" s="17">
        <f t="shared" si="0"/>
        <v>176.56</v>
      </c>
      <c r="I22" t="s">
        <v>39</v>
      </c>
      <c r="J22" s="2">
        <v>5000</v>
      </c>
    </row>
    <row r="23" spans="2:10" x14ac:dyDescent="0.25">
      <c r="B23" s="13">
        <v>12</v>
      </c>
      <c r="C23" s="14" t="s">
        <v>8</v>
      </c>
      <c r="D23" s="15" t="s">
        <v>40</v>
      </c>
      <c r="E23" s="16">
        <v>16.14</v>
      </c>
      <c r="F23" s="17">
        <f t="shared" si="0"/>
        <v>193.68</v>
      </c>
      <c r="I23" t="s">
        <v>41</v>
      </c>
      <c r="J23" s="2">
        <v>1200</v>
      </c>
    </row>
    <row r="24" spans="2:10" x14ac:dyDescent="0.25">
      <c r="B24" s="13">
        <v>15</v>
      </c>
      <c r="C24" s="14" t="s">
        <v>6</v>
      </c>
      <c r="D24" s="15" t="s">
        <v>42</v>
      </c>
      <c r="E24" s="16">
        <v>1.65</v>
      </c>
      <c r="F24" s="17">
        <f t="shared" si="0"/>
        <v>24.75</v>
      </c>
      <c r="I24" t="s">
        <v>43</v>
      </c>
      <c r="J24" s="2">
        <v>650</v>
      </c>
    </row>
    <row r="25" spans="2:10" x14ac:dyDescent="0.25">
      <c r="B25" s="13">
        <v>6</v>
      </c>
      <c r="C25" s="14" t="s">
        <v>8</v>
      </c>
      <c r="D25" s="15" t="s">
        <v>44</v>
      </c>
      <c r="E25" s="16">
        <v>7.21</v>
      </c>
      <c r="F25" s="17">
        <f t="shared" si="0"/>
        <v>43.26</v>
      </c>
      <c r="I25" t="s">
        <v>45</v>
      </c>
      <c r="J25" s="2">
        <v>80</v>
      </c>
    </row>
    <row r="26" spans="2:10" x14ac:dyDescent="0.25">
      <c r="B26" s="13">
        <v>4</v>
      </c>
      <c r="C26" s="14" t="s">
        <v>8</v>
      </c>
      <c r="D26" s="15" t="s">
        <v>46</v>
      </c>
      <c r="E26" s="16">
        <v>18.399999999999999</v>
      </c>
      <c r="F26" s="17">
        <f t="shared" si="0"/>
        <v>73.599999999999994</v>
      </c>
      <c r="I26" t="s">
        <v>47</v>
      </c>
      <c r="J26" s="2">
        <f>219000*(1.5/1000)</f>
        <v>328.5</v>
      </c>
    </row>
    <row r="27" spans="2:10" x14ac:dyDescent="0.25">
      <c r="B27" s="13">
        <v>6</v>
      </c>
      <c r="C27" s="14" t="s">
        <v>8</v>
      </c>
      <c r="D27" s="15" t="s">
        <v>48</v>
      </c>
      <c r="E27" s="16">
        <v>42.5</v>
      </c>
      <c r="F27" s="17">
        <f t="shared" si="0"/>
        <v>255</v>
      </c>
      <c r="I27" t="s">
        <v>49</v>
      </c>
      <c r="J27" s="2">
        <v>6534</v>
      </c>
    </row>
    <row r="28" spans="2:10" x14ac:dyDescent="0.25">
      <c r="B28" s="13">
        <v>1</v>
      </c>
      <c r="C28" s="14" t="s">
        <v>8</v>
      </c>
      <c r="D28" s="15" t="s">
        <v>50</v>
      </c>
      <c r="E28" s="16">
        <v>46.35</v>
      </c>
      <c r="F28" s="17">
        <f t="shared" si="0"/>
        <v>46.35</v>
      </c>
      <c r="I28" t="s">
        <v>51</v>
      </c>
      <c r="J28" s="2">
        <v>375</v>
      </c>
    </row>
    <row r="29" spans="2:10" x14ac:dyDescent="0.25">
      <c r="B29" s="13">
        <v>25</v>
      </c>
      <c r="C29" s="18" t="s">
        <v>8</v>
      </c>
      <c r="D29" s="15" t="s">
        <v>52</v>
      </c>
      <c r="E29" s="16">
        <v>0.95</v>
      </c>
      <c r="F29" s="17">
        <f t="shared" si="0"/>
        <v>23.75</v>
      </c>
      <c r="I29" t="s">
        <v>53</v>
      </c>
      <c r="J29" s="2">
        <f>SUM(J22:J28)</f>
        <v>14167.5</v>
      </c>
    </row>
    <row r="30" spans="2:10" x14ac:dyDescent="0.25">
      <c r="B30" s="13">
        <v>1</v>
      </c>
      <c r="C30" s="14" t="s">
        <v>16</v>
      </c>
      <c r="D30" s="15" t="s">
        <v>54</v>
      </c>
      <c r="E30" s="16">
        <v>30</v>
      </c>
      <c r="F30" s="17">
        <f t="shared" si="0"/>
        <v>30</v>
      </c>
      <c r="J30" s="2"/>
    </row>
    <row r="31" spans="2:10" x14ac:dyDescent="0.25">
      <c r="B31" s="13">
        <v>1</v>
      </c>
      <c r="C31" s="14" t="s">
        <v>8</v>
      </c>
      <c r="D31" s="15" t="s">
        <v>55</v>
      </c>
      <c r="E31" s="16">
        <v>150</v>
      </c>
      <c r="F31" s="17">
        <f t="shared" si="0"/>
        <v>150</v>
      </c>
      <c r="J31" s="2"/>
    </row>
    <row r="32" spans="2:10" x14ac:dyDescent="0.25">
      <c r="B32" s="13">
        <v>1</v>
      </c>
      <c r="C32" s="14" t="s">
        <v>16</v>
      </c>
      <c r="D32" s="15" t="s">
        <v>56</v>
      </c>
      <c r="E32" s="16">
        <v>50</v>
      </c>
      <c r="F32" s="17">
        <f t="shared" si="0"/>
        <v>50</v>
      </c>
      <c r="I32" t="s">
        <v>57</v>
      </c>
      <c r="J32" s="2"/>
    </row>
    <row r="33" spans="2:10" x14ac:dyDescent="0.25">
      <c r="B33" s="13">
        <v>25</v>
      </c>
      <c r="C33" s="14" t="s">
        <v>6</v>
      </c>
      <c r="D33" s="15" t="s">
        <v>58</v>
      </c>
      <c r="E33" s="16">
        <v>2.36</v>
      </c>
      <c r="F33" s="17">
        <f t="shared" si="0"/>
        <v>59</v>
      </c>
      <c r="I33" t="s">
        <v>59</v>
      </c>
      <c r="J33" s="2">
        <f>18 *2200</f>
        <v>39600</v>
      </c>
    </row>
    <row r="34" spans="2:10" ht="15.75" thickBot="1" x14ac:dyDescent="0.3">
      <c r="B34" s="19">
        <v>1</v>
      </c>
      <c r="C34" s="20" t="s">
        <v>60</v>
      </c>
      <c r="D34" s="21" t="s">
        <v>61</v>
      </c>
      <c r="E34" s="22">
        <v>1000</v>
      </c>
      <c r="F34" s="23">
        <f t="shared" si="0"/>
        <v>1000</v>
      </c>
      <c r="I34" t="s">
        <v>62</v>
      </c>
      <c r="J34" s="2">
        <v>2800</v>
      </c>
    </row>
    <row r="35" spans="2:10" x14ac:dyDescent="0.25">
      <c r="I35" t="s">
        <v>63</v>
      </c>
      <c r="J35" s="2">
        <f>J33+J34</f>
        <v>42400</v>
      </c>
    </row>
    <row r="36" spans="2:10" ht="18.75" x14ac:dyDescent="0.3">
      <c r="C36"/>
      <c r="D36" s="24" t="s">
        <v>64</v>
      </c>
      <c r="E36" s="25"/>
      <c r="F36" s="25">
        <f>SUM(F5:F34)</f>
        <v>4718.1899999999996</v>
      </c>
    </row>
    <row r="37" spans="2:10" ht="19.5" customHeight="1" x14ac:dyDescent="0.25">
      <c r="B37"/>
      <c r="C37"/>
      <c r="I37" t="s">
        <v>65</v>
      </c>
      <c r="J37" s="2">
        <f>J35-J29</f>
        <v>28232.5</v>
      </c>
    </row>
    <row r="38" spans="2:10" x14ac:dyDescent="0.25">
      <c r="B38" s="7" t="s">
        <v>66</v>
      </c>
      <c r="C38"/>
      <c r="D38" s="2"/>
      <c r="F38"/>
    </row>
    <row r="39" spans="2:10" x14ac:dyDescent="0.25">
      <c r="B39" t="s">
        <v>67</v>
      </c>
      <c r="C39"/>
      <c r="D39" s="2"/>
      <c r="F39"/>
    </row>
    <row r="40" spans="2:10" ht="30.75" customHeight="1" x14ac:dyDescent="0.25">
      <c r="B40" s="26" t="s">
        <v>68</v>
      </c>
      <c r="C40" s="26"/>
      <c r="D40" s="26"/>
      <c r="E40" s="26"/>
      <c r="F40" s="26"/>
    </row>
    <row r="41" spans="2:10" x14ac:dyDescent="0.25">
      <c r="B41" s="26" t="s">
        <v>69</v>
      </c>
      <c r="C41" s="26"/>
      <c r="D41" s="26"/>
      <c r="E41" s="26"/>
      <c r="F41"/>
    </row>
    <row r="42" spans="2:10" x14ac:dyDescent="0.25">
      <c r="B42" s="26" t="s">
        <v>70</v>
      </c>
      <c r="C42" s="26"/>
      <c r="D42" s="26"/>
      <c r="E42" s="26"/>
      <c r="F42" s="26"/>
    </row>
    <row r="43" spans="2:10" x14ac:dyDescent="0.25">
      <c r="B43" s="26" t="s">
        <v>71</v>
      </c>
      <c r="C43" s="26"/>
      <c r="D43" s="26"/>
      <c r="E43" s="26"/>
      <c r="F43"/>
    </row>
    <row r="44" spans="2:10" x14ac:dyDescent="0.25">
      <c r="B44" s="26" t="s">
        <v>72</v>
      </c>
      <c r="C44" s="26"/>
      <c r="D44" s="26"/>
      <c r="E44" s="26"/>
      <c r="F44"/>
    </row>
    <row r="45" spans="2:10" ht="5.25" customHeight="1" x14ac:dyDescent="0.25">
      <c r="C45"/>
      <c r="D45" s="2"/>
      <c r="F45"/>
    </row>
    <row r="46" spans="2:10" x14ac:dyDescent="0.25">
      <c r="B46" s="7" t="s">
        <v>73</v>
      </c>
      <c r="C46"/>
      <c r="D46" s="2"/>
      <c r="F46"/>
    </row>
    <row r="47" spans="2:10" x14ac:dyDescent="0.25">
      <c r="B47" s="27">
        <v>0.3</v>
      </c>
      <c r="C47" t="s">
        <v>74</v>
      </c>
      <c r="E47" s="2">
        <f>$F$36/100*30</f>
        <v>1415.4569999999999</v>
      </c>
      <c r="F47"/>
    </row>
    <row r="48" spans="2:10" x14ac:dyDescent="0.25">
      <c r="B48" s="27">
        <v>0.3</v>
      </c>
      <c r="C48" t="s">
        <v>75</v>
      </c>
      <c r="E48" s="2">
        <f>$F$36/100*30</f>
        <v>1415.4569999999999</v>
      </c>
      <c r="F48"/>
    </row>
    <row r="49" spans="1:7" x14ac:dyDescent="0.25">
      <c r="B49" s="27">
        <v>0.3</v>
      </c>
      <c r="C49" t="s">
        <v>76</v>
      </c>
      <c r="E49" s="2">
        <f>$F$36/100*30</f>
        <v>1415.4569999999999</v>
      </c>
      <c r="F49"/>
    </row>
    <row r="50" spans="1:7" x14ac:dyDescent="0.25">
      <c r="B50" s="27">
        <v>0.1</v>
      </c>
      <c r="C50" t="s">
        <v>77</v>
      </c>
      <c r="E50" s="2">
        <f>$F$36/100*10</f>
        <v>471.81899999999996</v>
      </c>
      <c r="F50"/>
    </row>
    <row r="51" spans="1:7" x14ac:dyDescent="0.25">
      <c r="C51"/>
      <c r="D51" s="2"/>
      <c r="F51"/>
    </row>
    <row r="52" spans="1:7" x14ac:dyDescent="0.25">
      <c r="B52" s="1" t="s">
        <v>78</v>
      </c>
      <c r="C52" s="28">
        <v>42839</v>
      </c>
      <c r="D52" s="2"/>
      <c r="F52"/>
    </row>
    <row r="53" spans="1:7" x14ac:dyDescent="0.25">
      <c r="A53" s="29" t="s">
        <v>79</v>
      </c>
      <c r="B53" s="29"/>
      <c r="C53" s="29"/>
      <c r="D53" s="29"/>
      <c r="E53" s="29"/>
      <c r="F53" s="29"/>
      <c r="G53" s="29"/>
    </row>
  </sheetData>
  <mergeCells count="6">
    <mergeCell ref="B40:F40"/>
    <mergeCell ref="B41:E41"/>
    <mergeCell ref="B42:F42"/>
    <mergeCell ref="B43:E43"/>
    <mergeCell ref="B44:E44"/>
    <mergeCell ref="A53:G5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2022-05-30T15:45:40Z</dcterms:created>
  <dcterms:modified xsi:type="dcterms:W3CDTF">2022-05-30T15:45:48Z</dcterms:modified>
</cp:coreProperties>
</file>